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08" yWindow="-108" windowWidth="23256" windowHeight="12456"/>
  </bookViews>
  <sheets>
    <sheet name="OCAK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" i="1" l="1"/>
  <c r="K8" i="1"/>
  <c r="E8" i="1"/>
  <c r="B8" i="1"/>
  <c r="O7" i="1" l="1"/>
  <c r="N7" i="1"/>
  <c r="K7" i="1"/>
  <c r="E7" i="1"/>
  <c r="B7" i="1"/>
  <c r="O6" i="1"/>
  <c r="N6" i="1"/>
  <c r="K6" i="1"/>
  <c r="E6" i="1"/>
  <c r="B6" i="1"/>
  <c r="O5" i="1"/>
  <c r="N5" i="1"/>
  <c r="K5" i="1"/>
  <c r="H5" i="1"/>
  <c r="E5" i="1"/>
  <c r="B5" i="1"/>
  <c r="O4" i="1"/>
  <c r="E4" i="1"/>
  <c r="B4" i="1"/>
  <c r="O3" i="1" l="1"/>
  <c r="K3" i="1"/>
  <c r="H3" i="1"/>
  <c r="E3" i="1"/>
  <c r="B3" i="1"/>
  <c r="C28" i="1"/>
  <c r="D28" i="1" s="1"/>
  <c r="F28" i="1"/>
  <c r="G28" i="1" s="1"/>
  <c r="I28" i="1"/>
  <c r="J28" i="1" s="1"/>
  <c r="L28" i="1"/>
  <c r="M28" i="1" s="1"/>
  <c r="C29" i="1"/>
  <c r="D29" i="1" s="1"/>
  <c r="F29" i="1"/>
  <c r="G29" i="1" s="1"/>
  <c r="I29" i="1"/>
  <c r="J29" i="1"/>
  <c r="L29" i="1"/>
  <c r="M29" i="1" s="1"/>
  <c r="C30" i="1"/>
  <c r="D30" i="1" s="1"/>
  <c r="F30" i="1"/>
  <c r="G30" i="1" s="1"/>
  <c r="I30" i="1"/>
  <c r="J30" i="1"/>
  <c r="L30" i="1"/>
  <c r="M30" i="1"/>
  <c r="C31" i="1"/>
  <c r="D31" i="1" s="1"/>
  <c r="F31" i="1"/>
  <c r="G31" i="1" s="1"/>
  <c r="I31" i="1"/>
  <c r="J31" i="1" s="1"/>
  <c r="L31" i="1"/>
  <c r="M31" i="1" s="1"/>
  <c r="C32" i="1"/>
  <c r="D32" i="1" s="1"/>
  <c r="F32" i="1"/>
  <c r="G32" i="1" s="1"/>
  <c r="I32" i="1"/>
  <c r="J32" i="1" s="1"/>
  <c r="L32" i="1"/>
  <c r="M32" i="1" s="1"/>
  <c r="L27" i="1" l="1"/>
  <c r="M27" i="1" s="1"/>
  <c r="C27" i="1"/>
  <c r="D27" i="1" s="1"/>
  <c r="C26" i="1"/>
  <c r="D26" i="1" s="1"/>
  <c r="C25" i="1"/>
  <c r="D25" i="1" s="1"/>
  <c r="L24" i="1"/>
  <c r="M24" i="1" s="1"/>
  <c r="I24" i="1"/>
  <c r="J24" i="1" s="1"/>
  <c r="F24" i="1"/>
  <c r="G24" i="1" s="1"/>
  <c r="L23" i="1"/>
  <c r="M23" i="1" s="1"/>
  <c r="I23" i="1"/>
  <c r="J23" i="1" s="1"/>
  <c r="I22" i="1"/>
  <c r="J22" i="1" s="1"/>
  <c r="C22" i="1"/>
  <c r="D22" i="1" s="1"/>
  <c r="L21" i="1"/>
  <c r="M21" i="1" s="1"/>
  <c r="C21" i="1"/>
  <c r="D21" i="1" s="1"/>
  <c r="L20" i="1"/>
  <c r="M20" i="1" s="1"/>
  <c r="I20" i="1"/>
  <c r="J20" i="1" s="1"/>
  <c r="C20" i="1"/>
  <c r="D20" i="1" s="1"/>
  <c r="L19" i="1"/>
  <c r="M19" i="1" s="1"/>
  <c r="C19" i="1"/>
  <c r="D19" i="1" s="1"/>
  <c r="L18" i="1"/>
  <c r="M18" i="1" s="1"/>
  <c r="L17" i="1"/>
  <c r="M17" i="1" s="1"/>
  <c r="C17" i="1"/>
  <c r="D17" i="1" s="1"/>
  <c r="L16" i="1"/>
  <c r="M16" i="1" s="1"/>
  <c r="C16" i="1"/>
  <c r="D16" i="1" s="1"/>
  <c r="L15" i="1"/>
  <c r="M15" i="1" s="1"/>
  <c r="C15" i="1"/>
  <c r="D15" i="1" s="1"/>
  <c r="L14" i="1"/>
  <c r="M14" i="1" s="1"/>
  <c r="C14" i="1"/>
  <c r="D14" i="1" s="1"/>
  <c r="L13" i="1"/>
  <c r="M13" i="1" s="1"/>
  <c r="I13" i="1"/>
  <c r="J13" i="1" s="1"/>
  <c r="C13" i="1"/>
  <c r="D13" i="1" s="1"/>
  <c r="L12" i="1"/>
  <c r="M12" i="1" s="1"/>
  <c r="L11" i="1"/>
  <c r="M11" i="1" s="1"/>
  <c r="F11" i="1"/>
  <c r="G11" i="1" s="1"/>
  <c r="C11" i="1"/>
  <c r="D11" i="1" s="1"/>
  <c r="L10" i="1"/>
  <c r="M10" i="1" s="1"/>
  <c r="F10" i="1"/>
  <c r="G10" i="1" s="1"/>
  <c r="C10" i="1"/>
  <c r="D10" i="1" s="1"/>
  <c r="L9" i="1"/>
  <c r="M9" i="1" s="1"/>
  <c r="F9" i="1"/>
  <c r="G9" i="1" s="1"/>
  <c r="C9" i="1"/>
  <c r="D9" i="1" s="1"/>
  <c r="L8" i="1"/>
  <c r="M8" i="1" s="1"/>
  <c r="C8" i="1"/>
  <c r="D8" i="1" s="1"/>
  <c r="L7" i="1"/>
  <c r="M7" i="1" s="1"/>
  <c r="F7" i="1"/>
  <c r="G7" i="1" s="1"/>
  <c r="C7" i="1"/>
  <c r="D7" i="1" s="1"/>
  <c r="L6" i="1"/>
  <c r="M6" i="1" s="1"/>
  <c r="C6" i="1"/>
  <c r="D6" i="1" s="1"/>
  <c r="L5" i="1"/>
  <c r="M5" i="1" s="1"/>
  <c r="F5" i="1"/>
  <c r="G5" i="1" s="1"/>
  <c r="C5" i="1"/>
  <c r="D5" i="1" s="1"/>
  <c r="L4" i="1"/>
  <c r="M4" i="1" s="1"/>
  <c r="F4" i="1"/>
  <c r="G4" i="1" s="1"/>
  <c r="C4" i="1"/>
  <c r="D4" i="1" s="1"/>
  <c r="C3" i="1"/>
  <c r="D3" i="1" s="1"/>
  <c r="C18" i="1"/>
  <c r="D18" i="1" s="1"/>
  <c r="F20" i="1"/>
  <c r="G20" i="1" s="1"/>
  <c r="F16" i="1"/>
  <c r="G16" i="1" s="1"/>
  <c r="C12" i="1"/>
  <c r="D12" i="1" s="1"/>
  <c r="L22" i="1"/>
  <c r="M22" i="1" s="1"/>
  <c r="L25" i="1"/>
  <c r="M25" i="1" s="1"/>
  <c r="L26" i="1"/>
  <c r="M26" i="1" s="1"/>
  <c r="L3" i="1"/>
  <c r="M3" i="1" s="1"/>
  <c r="I4" i="1"/>
  <c r="J4" i="1" s="1"/>
  <c r="I5" i="1"/>
  <c r="J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1" i="1"/>
  <c r="J21" i="1" s="1"/>
  <c r="I25" i="1"/>
  <c r="J25" i="1" s="1"/>
  <c r="I26" i="1"/>
  <c r="J26" i="1" s="1"/>
  <c r="I27" i="1"/>
  <c r="J27" i="1" s="1"/>
  <c r="I3" i="1"/>
  <c r="J3" i="1" s="1"/>
  <c r="F6" i="1"/>
  <c r="G6" i="1" s="1"/>
  <c r="F8" i="1"/>
  <c r="G8" i="1" s="1"/>
  <c r="F12" i="1"/>
  <c r="G12" i="1" s="1"/>
  <c r="F13" i="1"/>
  <c r="G13" i="1" s="1"/>
  <c r="F14" i="1"/>
  <c r="G14" i="1" s="1"/>
  <c r="F15" i="1"/>
  <c r="G15" i="1" s="1"/>
  <c r="F17" i="1"/>
  <c r="G17" i="1" s="1"/>
  <c r="F18" i="1"/>
  <c r="G18" i="1" s="1"/>
  <c r="F19" i="1"/>
  <c r="G19" i="1" s="1"/>
  <c r="F21" i="1"/>
  <c r="G21" i="1" s="1"/>
  <c r="F22" i="1"/>
  <c r="G22" i="1" s="1"/>
  <c r="F23" i="1"/>
  <c r="G23" i="1" s="1"/>
  <c r="F25" i="1"/>
  <c r="G25" i="1" s="1"/>
  <c r="F26" i="1"/>
  <c r="G26" i="1" s="1"/>
  <c r="F27" i="1"/>
  <c r="G27" i="1" s="1"/>
  <c r="F3" i="1"/>
  <c r="G3" i="1" s="1"/>
  <c r="C23" i="1"/>
  <c r="D23" i="1" s="1"/>
  <c r="C24" i="1"/>
  <c r="D24" i="1" s="1"/>
  <c r="P33" i="1"/>
  <c r="Q33" i="1"/>
  <c r="K33" i="1" l="1"/>
  <c r="R33" i="1"/>
  <c r="E33" i="1"/>
  <c r="B33" i="1"/>
  <c r="O33" i="1"/>
  <c r="N33" i="1"/>
  <c r="H33" i="1"/>
</calcChain>
</file>

<file path=xl/sharedStrings.xml><?xml version="1.0" encoding="utf-8"?>
<sst xmlns="http://schemas.openxmlformats.org/spreadsheetml/2006/main" count="15" uniqueCount="14">
  <si>
    <t>FİŞ TARİHİ</t>
  </si>
  <si>
    <t>YİYECEK</t>
  </si>
  <si>
    <t>İÇECEK</t>
  </si>
  <si>
    <t>BAHŞİŞ</t>
  </si>
  <si>
    <t>KUVER</t>
  </si>
  <si>
    <t>NAKİT</t>
  </si>
  <si>
    <t>K.KARTI</t>
  </si>
  <si>
    <t>QR ÖDEME</t>
  </si>
  <si>
    <t>FATURA ÖDEME BİLGİLERİ</t>
  </si>
  <si>
    <t>NOT</t>
  </si>
  <si>
    <t>KESİLEN FATURALAR</t>
  </si>
  <si>
    <t>KREDİ KARTI</t>
  </si>
  <si>
    <t>200 TL NKT FİŞ FAZLA
7230 TL IBAN ÖDEMESİ</t>
  </si>
  <si>
    <t>3810 TL NKT FİŞ EKSİK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</si>
</sst>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/>
    <xf numFmtId="9" fontId="1" fillId="0" borderId="1" xfId="0" applyNumberFormat="1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14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/>
    <xf numFmtId="0" fontId="0" fillId="2" borderId="0" xfId="0" applyFill="1"/>
    <xf numFmtId="0" fontId="0" fillId="2" borderId="0" xfId="0" applyFill="1" applyAlignment="1">
      <alignment horizontal="center"/>
    </xf>
    <xf numFmtId="4" fontId="1" fillId="2" borderId="0" xfId="0" applyNumberFormat="1" applyFont="1" applyFill="1"/>
    <xf numFmtId="0" fontId="0" fillId="0" borderId="2" xfId="0" applyBorder="1"/>
    <xf numFmtId="4" fontId="0" fillId="0" borderId="1" xfId="0" applyNumberFormat="1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4" fontId="2" fillId="2" borderId="0" xfId="0" applyNumberFormat="1" applyFont="1" applyFill="1" applyAlignment="1">
      <alignment horizontal="center"/>
    </xf>
    <xf numFmtId="0" fontId="0" fillId="2" borderId="1" xfId="0" applyFill="1" applyBorder="1" applyAlignment="1">
      <alignment horizontal="center" wrapText="1"/>
    </xf>
    <xf numFmtId="4" fontId="0" fillId="3" borderId="1" xfId="0" applyNumberFormat="1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3"/>
  <sheetViews>
    <sheetView tabSelected="1" workbookViewId="0">
      <selection activeCell="A9" sqref="A9"/>
    </sheetView>
  </sheetViews>
  <sheetFormatPr defaultRowHeight="14.4" x14ac:dyDescent="0.3"/>
  <cols>
    <col min="1" max="1" width="22.33203125" style="4" customWidth="1"/>
    <col min="2" max="2" width="11.5546875" bestFit="1" customWidth="1"/>
    <col min="3" max="4" width="11.5546875" customWidth="1"/>
    <col min="5" max="7" width="11.33203125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24.5546875" style="4" bestFit="1" customWidth="1"/>
    <col min="20" max="20" width="72.6640625" style="4" bestFit="1" customWidth="1"/>
    <col min="21" max="21" width="14" customWidth="1"/>
    <col min="23" max="23" width="8.88671875" customWidth="1"/>
  </cols>
  <sheetData>
    <row r="1" spans="1:32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18" t="s">
        <v>8</v>
      </c>
      <c r="R1" s="18"/>
      <c r="S1" s="17" t="s">
        <v>9</v>
      </c>
      <c r="T1" s="17" t="s">
        <v>10</v>
      </c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</row>
    <row r="2" spans="1:32" x14ac:dyDescent="0.3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  <c r="T2" s="12"/>
    </row>
    <row r="3" spans="1:32" s="7" customFormat="1" x14ac:dyDescent="0.3">
      <c r="A3" s="5">
        <v>45658</v>
      </c>
      <c r="B3" s="16">
        <f>7160+95490+14440+116605</f>
        <v>233695</v>
      </c>
      <c r="C3" s="6">
        <f>B3/1.1</f>
        <v>212449.99999999997</v>
      </c>
      <c r="D3" s="6">
        <f>C3*10/100</f>
        <v>21244.999999999996</v>
      </c>
      <c r="E3" s="16">
        <f>260+3355+6820</f>
        <v>10435</v>
      </c>
      <c r="F3" s="6">
        <f>E3/1.1</f>
        <v>9486.363636363636</v>
      </c>
      <c r="G3" s="6">
        <f>F3*10/100</f>
        <v>948.63636363636351</v>
      </c>
      <c r="H3" s="16">
        <f>650</f>
        <v>650</v>
      </c>
      <c r="I3" s="6">
        <f>H3/1.2</f>
        <v>541.66666666666674</v>
      </c>
      <c r="J3" s="6">
        <f>I3*20/100</f>
        <v>108.33333333333336</v>
      </c>
      <c r="K3" s="16">
        <f>780+1560</f>
        <v>2340</v>
      </c>
      <c r="L3" s="6">
        <f>K3/1.2</f>
        <v>1950</v>
      </c>
      <c r="M3" s="6">
        <f>L3*20/100</f>
        <v>390</v>
      </c>
      <c r="N3" s="16">
        <v>2690</v>
      </c>
      <c r="O3" s="16">
        <f>7420+100275+14440+122295</f>
        <v>244430</v>
      </c>
      <c r="P3" s="6">
        <v>0</v>
      </c>
      <c r="Q3" s="6">
        <v>0</v>
      </c>
      <c r="R3" s="16">
        <v>12250</v>
      </c>
      <c r="S3" s="13"/>
      <c r="T3" s="13"/>
    </row>
    <row r="4" spans="1:32" x14ac:dyDescent="0.3">
      <c r="A4" s="5">
        <v>45659</v>
      </c>
      <c r="B4" s="16">
        <f>40535+2190</f>
        <v>42725</v>
      </c>
      <c r="C4" s="6">
        <f t="shared" ref="C4:C27" si="0">B4/1.1</f>
        <v>38840.909090909088</v>
      </c>
      <c r="D4" s="6">
        <f t="shared" ref="D4:D27" si="1">C4*10/100</f>
        <v>3884.090909090909</v>
      </c>
      <c r="E4" s="16">
        <f>2375+60</f>
        <v>2435</v>
      </c>
      <c r="F4" s="6">
        <f t="shared" ref="F4:F27" si="2">E4/1.1</f>
        <v>2213.6363636363635</v>
      </c>
      <c r="G4" s="6">
        <f t="shared" ref="G4:G27" si="3">F4*10/100</f>
        <v>221.36363636363637</v>
      </c>
      <c r="H4" s="16">
        <v>500</v>
      </c>
      <c r="I4" s="6">
        <f t="shared" ref="I4:I27" si="4">H4/1.2</f>
        <v>416.66666666666669</v>
      </c>
      <c r="J4" s="6">
        <f t="shared" ref="J4:J27" si="5">I4*20/100</f>
        <v>83.333333333333343</v>
      </c>
      <c r="K4" s="16">
        <v>840</v>
      </c>
      <c r="L4" s="6">
        <f t="shared" ref="L4:L27" si="6">K4/1.2</f>
        <v>700</v>
      </c>
      <c r="M4" s="6">
        <f t="shared" ref="M4:M27" si="7">L4*20/100</f>
        <v>140</v>
      </c>
      <c r="N4" s="16">
        <v>5685</v>
      </c>
      <c r="O4" s="16">
        <f>38565+2250</f>
        <v>40815</v>
      </c>
      <c r="P4" s="11">
        <v>0</v>
      </c>
      <c r="Q4" s="11">
        <v>0</v>
      </c>
      <c r="R4" s="11">
        <v>0</v>
      </c>
      <c r="S4" s="12"/>
      <c r="T4" s="12"/>
    </row>
    <row r="5" spans="1:32" s="7" customFormat="1" x14ac:dyDescent="0.3">
      <c r="A5" s="5">
        <v>45660</v>
      </c>
      <c r="B5" s="16">
        <f>11925+34220</f>
        <v>46145</v>
      </c>
      <c r="C5" s="6">
        <f t="shared" si="0"/>
        <v>41950</v>
      </c>
      <c r="D5" s="6">
        <f t="shared" si="1"/>
        <v>4195</v>
      </c>
      <c r="E5" s="16">
        <f>1725+1735</f>
        <v>3460</v>
      </c>
      <c r="F5" s="6">
        <f t="shared" si="2"/>
        <v>3145.454545454545</v>
      </c>
      <c r="G5" s="6">
        <f t="shared" si="3"/>
        <v>314.5454545454545</v>
      </c>
      <c r="H5" s="6">
        <f>0</f>
        <v>0</v>
      </c>
      <c r="I5" s="6">
        <f t="shared" si="4"/>
        <v>0</v>
      </c>
      <c r="J5" s="6">
        <f t="shared" si="5"/>
        <v>0</v>
      </c>
      <c r="K5" s="16">
        <f>540+1260</f>
        <v>1800</v>
      </c>
      <c r="L5" s="6">
        <f t="shared" si="6"/>
        <v>1500</v>
      </c>
      <c r="M5" s="6">
        <f t="shared" si="7"/>
        <v>300</v>
      </c>
      <c r="N5" s="16">
        <f>340+1733</f>
        <v>2073</v>
      </c>
      <c r="O5" s="16">
        <f>13850+35482</f>
        <v>49332</v>
      </c>
      <c r="P5" s="6">
        <v>0</v>
      </c>
      <c r="Q5" s="6">
        <v>0</v>
      </c>
      <c r="R5" s="6">
        <v>0</v>
      </c>
      <c r="S5" s="13"/>
      <c r="T5" s="15"/>
    </row>
    <row r="6" spans="1:32" s="7" customFormat="1" ht="28.8" x14ac:dyDescent="0.3">
      <c r="A6" s="5">
        <v>45661</v>
      </c>
      <c r="B6" s="16">
        <f>89695+63986.5</f>
        <v>153681.5</v>
      </c>
      <c r="C6" s="6">
        <f t="shared" si="0"/>
        <v>139710.45454545453</v>
      </c>
      <c r="D6" s="6">
        <f t="shared" si="1"/>
        <v>13971.045454545454</v>
      </c>
      <c r="E6" s="16">
        <f>4905+4559.5</f>
        <v>9464.5</v>
      </c>
      <c r="F6" s="6">
        <f t="shared" si="2"/>
        <v>8604.0909090909081</v>
      </c>
      <c r="G6" s="6">
        <f t="shared" si="3"/>
        <v>860.40909090909088</v>
      </c>
      <c r="H6" s="16">
        <v>400</v>
      </c>
      <c r="I6" s="6">
        <f t="shared" si="4"/>
        <v>333.33333333333337</v>
      </c>
      <c r="J6" s="6">
        <f t="shared" si="5"/>
        <v>66.666666666666686</v>
      </c>
      <c r="K6" s="16">
        <f>2800+1976</f>
        <v>4776</v>
      </c>
      <c r="L6" s="6">
        <f t="shared" si="6"/>
        <v>3980</v>
      </c>
      <c r="M6" s="6">
        <f t="shared" si="7"/>
        <v>796</v>
      </c>
      <c r="N6" s="16">
        <f>1015+2230</f>
        <v>3245</v>
      </c>
      <c r="O6" s="16">
        <f>96385+68692</f>
        <v>165077</v>
      </c>
      <c r="P6" s="6">
        <v>0</v>
      </c>
      <c r="Q6" s="6">
        <v>0</v>
      </c>
      <c r="R6" s="6">
        <v>5850</v>
      </c>
      <c r="S6" s="15" t="s">
        <v>12</v>
      </c>
      <c r="T6" s="13"/>
    </row>
    <row r="7" spans="1:32" s="7" customFormat="1" x14ac:dyDescent="0.3">
      <c r="A7" s="5">
        <v>45662</v>
      </c>
      <c r="B7" s="16">
        <f>82160+125305</f>
        <v>207465</v>
      </c>
      <c r="C7" s="6">
        <f t="shared" si="0"/>
        <v>188604.54545454544</v>
      </c>
      <c r="D7" s="6">
        <f t="shared" si="1"/>
        <v>18860.454545454544</v>
      </c>
      <c r="E7" s="16">
        <f>7010+10645</f>
        <v>17655</v>
      </c>
      <c r="F7" s="6">
        <f t="shared" si="2"/>
        <v>16049.999999999998</v>
      </c>
      <c r="G7" s="6">
        <f t="shared" si="3"/>
        <v>1604.9999999999998</v>
      </c>
      <c r="H7" s="16">
        <v>2060</v>
      </c>
      <c r="I7" s="6">
        <f t="shared" si="4"/>
        <v>1716.6666666666667</v>
      </c>
      <c r="J7" s="6">
        <f t="shared" si="5"/>
        <v>343.33333333333337</v>
      </c>
      <c r="K7" s="16">
        <f>1760+2720</f>
        <v>4480</v>
      </c>
      <c r="L7" s="6">
        <f t="shared" si="6"/>
        <v>3733.3333333333335</v>
      </c>
      <c r="M7" s="6">
        <f t="shared" si="7"/>
        <v>746.66666666666674</v>
      </c>
      <c r="N7" s="16">
        <f>4355+6530</f>
        <v>10885</v>
      </c>
      <c r="O7" s="16">
        <f>86575+134200</f>
        <v>220775</v>
      </c>
      <c r="P7" s="6">
        <v>0</v>
      </c>
      <c r="Q7" s="6">
        <v>0</v>
      </c>
      <c r="R7" s="6">
        <v>27860</v>
      </c>
      <c r="S7" s="15" t="s">
        <v>13</v>
      </c>
      <c r="T7" s="13"/>
    </row>
    <row r="8" spans="1:32" s="7" customFormat="1" x14ac:dyDescent="0.3">
      <c r="A8" s="5">
        <v>45664</v>
      </c>
      <c r="B8" s="16">
        <f>45235+15495</f>
        <v>60730</v>
      </c>
      <c r="C8" s="6">
        <f t="shared" si="0"/>
        <v>55209.090909090904</v>
      </c>
      <c r="D8" s="6">
        <f t="shared" si="1"/>
        <v>5520.909090909091</v>
      </c>
      <c r="E8" s="16">
        <f>4455+840</f>
        <v>5295</v>
      </c>
      <c r="F8" s="6">
        <f t="shared" si="2"/>
        <v>4813.6363636363631</v>
      </c>
      <c r="G8" s="6">
        <f t="shared" si="3"/>
        <v>481.36363636363632</v>
      </c>
      <c r="H8" s="6">
        <v>0</v>
      </c>
      <c r="I8" s="6">
        <f t="shared" si="4"/>
        <v>0</v>
      </c>
      <c r="J8" s="6">
        <f t="shared" si="5"/>
        <v>0</v>
      </c>
      <c r="K8" s="16">
        <f>880+1040</f>
        <v>1920</v>
      </c>
      <c r="L8" s="6">
        <f t="shared" si="6"/>
        <v>1600</v>
      </c>
      <c r="M8" s="6">
        <f t="shared" si="7"/>
        <v>320</v>
      </c>
      <c r="N8" s="16">
        <v>8060</v>
      </c>
      <c r="O8" s="16">
        <f>42510+17375</f>
        <v>59885</v>
      </c>
      <c r="P8" s="6">
        <v>0</v>
      </c>
      <c r="Q8" s="6">
        <v>0</v>
      </c>
      <c r="R8" s="6">
        <v>0</v>
      </c>
      <c r="S8" s="13"/>
      <c r="T8" s="13"/>
    </row>
    <row r="9" spans="1:32" s="7" customFormat="1" x14ac:dyDescent="0.3">
      <c r="A9" s="5">
        <v>45665</v>
      </c>
      <c r="B9" s="6"/>
      <c r="C9" s="6">
        <f t="shared" si="0"/>
        <v>0</v>
      </c>
      <c r="D9" s="6">
        <f t="shared" si="1"/>
        <v>0</v>
      </c>
      <c r="E9" s="6"/>
      <c r="F9" s="6">
        <f t="shared" si="2"/>
        <v>0</v>
      </c>
      <c r="G9" s="6">
        <f t="shared" si="3"/>
        <v>0</v>
      </c>
      <c r="H9" s="6"/>
      <c r="I9" s="6">
        <f t="shared" si="4"/>
        <v>0</v>
      </c>
      <c r="J9" s="6">
        <f t="shared" si="5"/>
        <v>0</v>
      </c>
      <c r="K9" s="6"/>
      <c r="L9" s="6">
        <f t="shared" si="6"/>
        <v>0</v>
      </c>
      <c r="M9" s="6">
        <f t="shared" si="7"/>
        <v>0</v>
      </c>
      <c r="N9" s="6"/>
      <c r="O9" s="6"/>
      <c r="P9" s="6"/>
      <c r="Q9" s="6"/>
      <c r="R9" s="6"/>
      <c r="S9" s="13"/>
      <c r="T9" s="13"/>
    </row>
    <row r="10" spans="1:32" s="7" customFormat="1" x14ac:dyDescent="0.3">
      <c r="A10" s="5">
        <v>45666</v>
      </c>
      <c r="B10" s="6"/>
      <c r="C10" s="6">
        <f t="shared" si="0"/>
        <v>0</v>
      </c>
      <c r="D10" s="6">
        <f t="shared" si="1"/>
        <v>0</v>
      </c>
      <c r="E10" s="6"/>
      <c r="F10" s="6">
        <f t="shared" si="2"/>
        <v>0</v>
      </c>
      <c r="G10" s="6">
        <f t="shared" si="3"/>
        <v>0</v>
      </c>
      <c r="H10" s="6"/>
      <c r="I10" s="6">
        <f t="shared" si="4"/>
        <v>0</v>
      </c>
      <c r="J10" s="6">
        <f t="shared" si="5"/>
        <v>0</v>
      </c>
      <c r="K10" s="6"/>
      <c r="L10" s="6">
        <f t="shared" si="6"/>
        <v>0</v>
      </c>
      <c r="M10" s="6">
        <f t="shared" si="7"/>
        <v>0</v>
      </c>
      <c r="N10" s="6"/>
      <c r="O10" s="6"/>
      <c r="P10" s="6"/>
      <c r="Q10" s="6"/>
      <c r="R10" s="6"/>
      <c r="S10" s="13"/>
      <c r="T10" s="13"/>
    </row>
    <row r="11" spans="1:32" s="7" customFormat="1" x14ac:dyDescent="0.3">
      <c r="A11" s="5">
        <v>45667</v>
      </c>
      <c r="B11" s="6"/>
      <c r="C11" s="6">
        <f t="shared" si="0"/>
        <v>0</v>
      </c>
      <c r="D11" s="6">
        <f t="shared" si="1"/>
        <v>0</v>
      </c>
      <c r="E11" s="6"/>
      <c r="F11" s="6">
        <f t="shared" si="2"/>
        <v>0</v>
      </c>
      <c r="G11" s="6">
        <f t="shared" si="3"/>
        <v>0</v>
      </c>
      <c r="H11" s="6"/>
      <c r="I11" s="6">
        <f t="shared" si="4"/>
        <v>0</v>
      </c>
      <c r="J11" s="6">
        <f t="shared" si="5"/>
        <v>0</v>
      </c>
      <c r="K11" s="6"/>
      <c r="L11" s="6">
        <f t="shared" si="6"/>
        <v>0</v>
      </c>
      <c r="M11" s="6">
        <f t="shared" si="7"/>
        <v>0</v>
      </c>
      <c r="N11" s="6"/>
      <c r="O11" s="6"/>
      <c r="P11" s="6"/>
      <c r="Q11" s="6"/>
      <c r="R11" s="6"/>
      <c r="S11" s="13"/>
      <c r="T11" s="13"/>
    </row>
    <row r="12" spans="1:32" s="7" customFormat="1" x14ac:dyDescent="0.3">
      <c r="A12" s="5">
        <v>45668</v>
      </c>
      <c r="B12" s="6"/>
      <c r="C12" s="6">
        <f t="shared" si="0"/>
        <v>0</v>
      </c>
      <c r="D12" s="6">
        <f t="shared" si="1"/>
        <v>0</v>
      </c>
      <c r="E12" s="6"/>
      <c r="F12" s="6">
        <f t="shared" si="2"/>
        <v>0</v>
      </c>
      <c r="G12" s="6">
        <f t="shared" si="3"/>
        <v>0</v>
      </c>
      <c r="H12" s="6"/>
      <c r="I12" s="6">
        <f t="shared" si="4"/>
        <v>0</v>
      </c>
      <c r="J12" s="6">
        <f t="shared" si="5"/>
        <v>0</v>
      </c>
      <c r="K12" s="6"/>
      <c r="L12" s="6">
        <f t="shared" si="6"/>
        <v>0</v>
      </c>
      <c r="M12" s="6">
        <f t="shared" si="7"/>
        <v>0</v>
      </c>
      <c r="N12" s="6"/>
      <c r="O12" s="6"/>
      <c r="P12" s="6"/>
      <c r="Q12" s="6"/>
      <c r="R12" s="6"/>
      <c r="S12" s="13"/>
      <c r="T12" s="13"/>
    </row>
    <row r="13" spans="1:32" s="7" customFormat="1" x14ac:dyDescent="0.3">
      <c r="A13" s="5">
        <v>45669</v>
      </c>
      <c r="B13" s="6"/>
      <c r="C13" s="6">
        <f t="shared" si="0"/>
        <v>0</v>
      </c>
      <c r="D13" s="6">
        <f t="shared" si="1"/>
        <v>0</v>
      </c>
      <c r="E13" s="6"/>
      <c r="F13" s="6">
        <f t="shared" si="2"/>
        <v>0</v>
      </c>
      <c r="G13" s="6">
        <f t="shared" si="3"/>
        <v>0</v>
      </c>
      <c r="H13" s="6"/>
      <c r="I13" s="6">
        <f t="shared" si="4"/>
        <v>0</v>
      </c>
      <c r="J13" s="6">
        <f t="shared" si="5"/>
        <v>0</v>
      </c>
      <c r="K13" s="6"/>
      <c r="L13" s="6">
        <f t="shared" si="6"/>
        <v>0</v>
      </c>
      <c r="M13" s="6">
        <f t="shared" si="7"/>
        <v>0</v>
      </c>
      <c r="N13" s="6"/>
      <c r="O13" s="6"/>
      <c r="P13" s="6"/>
      <c r="Q13" s="6"/>
      <c r="R13" s="6"/>
      <c r="S13" s="13"/>
      <c r="T13" s="15"/>
    </row>
    <row r="14" spans="1:32" s="7" customFormat="1" x14ac:dyDescent="0.3">
      <c r="A14" s="5">
        <v>45670</v>
      </c>
      <c r="B14" s="6"/>
      <c r="C14" s="6">
        <f t="shared" si="0"/>
        <v>0</v>
      </c>
      <c r="D14" s="6">
        <f t="shared" si="1"/>
        <v>0</v>
      </c>
      <c r="E14" s="6"/>
      <c r="F14" s="6">
        <f t="shared" si="2"/>
        <v>0</v>
      </c>
      <c r="G14" s="6">
        <f t="shared" si="3"/>
        <v>0</v>
      </c>
      <c r="H14" s="6"/>
      <c r="I14" s="6">
        <f t="shared" si="4"/>
        <v>0</v>
      </c>
      <c r="J14" s="6">
        <f t="shared" si="5"/>
        <v>0</v>
      </c>
      <c r="K14" s="6"/>
      <c r="L14" s="6">
        <f t="shared" si="6"/>
        <v>0</v>
      </c>
      <c r="M14" s="6">
        <f t="shared" si="7"/>
        <v>0</v>
      </c>
      <c r="N14" s="6"/>
      <c r="O14" s="6"/>
      <c r="P14" s="6"/>
      <c r="Q14" s="6"/>
      <c r="R14" s="6"/>
      <c r="S14" s="13"/>
      <c r="T14" s="13"/>
    </row>
    <row r="15" spans="1:32" s="7" customFormat="1" x14ac:dyDescent="0.3">
      <c r="A15" s="5">
        <v>45671</v>
      </c>
      <c r="B15" s="6"/>
      <c r="C15" s="6">
        <f t="shared" si="0"/>
        <v>0</v>
      </c>
      <c r="D15" s="6">
        <f t="shared" si="1"/>
        <v>0</v>
      </c>
      <c r="E15" s="6"/>
      <c r="F15" s="6">
        <f t="shared" si="2"/>
        <v>0</v>
      </c>
      <c r="G15" s="6">
        <f t="shared" si="3"/>
        <v>0</v>
      </c>
      <c r="H15" s="6"/>
      <c r="I15" s="6">
        <f t="shared" si="4"/>
        <v>0</v>
      </c>
      <c r="J15" s="6">
        <f t="shared" si="5"/>
        <v>0</v>
      </c>
      <c r="K15" s="6"/>
      <c r="L15" s="6">
        <f t="shared" si="6"/>
        <v>0</v>
      </c>
      <c r="M15" s="6">
        <f t="shared" si="7"/>
        <v>0</v>
      </c>
      <c r="N15" s="6"/>
      <c r="O15" s="6"/>
      <c r="P15" s="6"/>
      <c r="Q15" s="6"/>
      <c r="R15" s="6"/>
      <c r="S15" s="13"/>
      <c r="T15" s="13"/>
    </row>
    <row r="16" spans="1:32" s="7" customFormat="1" x14ac:dyDescent="0.3">
      <c r="A16" s="5">
        <v>45672</v>
      </c>
      <c r="B16" s="6"/>
      <c r="C16" s="6">
        <f t="shared" si="0"/>
        <v>0</v>
      </c>
      <c r="D16" s="6">
        <f t="shared" si="1"/>
        <v>0</v>
      </c>
      <c r="E16" s="6"/>
      <c r="F16" s="6">
        <f t="shared" si="2"/>
        <v>0</v>
      </c>
      <c r="G16" s="6">
        <f t="shared" si="3"/>
        <v>0</v>
      </c>
      <c r="H16" s="6"/>
      <c r="I16" s="6">
        <f t="shared" si="4"/>
        <v>0</v>
      </c>
      <c r="J16" s="6">
        <f t="shared" si="5"/>
        <v>0</v>
      </c>
      <c r="K16" s="6"/>
      <c r="L16" s="6">
        <f t="shared" si="6"/>
        <v>0</v>
      </c>
      <c r="M16" s="6">
        <f t="shared" si="7"/>
        <v>0</v>
      </c>
      <c r="N16" s="6"/>
      <c r="O16" s="6"/>
      <c r="P16" s="6"/>
      <c r="Q16" s="6"/>
      <c r="R16" s="6"/>
      <c r="S16" s="13"/>
      <c r="T16" s="13"/>
    </row>
    <row r="17" spans="1:20" s="7" customFormat="1" x14ac:dyDescent="0.3">
      <c r="A17" s="5">
        <v>45673</v>
      </c>
      <c r="B17" s="6"/>
      <c r="C17" s="6">
        <f t="shared" si="0"/>
        <v>0</v>
      </c>
      <c r="D17" s="6">
        <f t="shared" si="1"/>
        <v>0</v>
      </c>
      <c r="E17" s="6"/>
      <c r="F17" s="6">
        <f t="shared" si="2"/>
        <v>0</v>
      </c>
      <c r="G17" s="6">
        <f t="shared" si="3"/>
        <v>0</v>
      </c>
      <c r="H17" s="6"/>
      <c r="I17" s="6">
        <f t="shared" si="4"/>
        <v>0</v>
      </c>
      <c r="J17" s="6">
        <f t="shared" si="5"/>
        <v>0</v>
      </c>
      <c r="K17" s="6"/>
      <c r="L17" s="6">
        <f t="shared" si="6"/>
        <v>0</v>
      </c>
      <c r="M17" s="6">
        <f t="shared" si="7"/>
        <v>0</v>
      </c>
      <c r="N17" s="6"/>
      <c r="O17" s="6"/>
      <c r="P17" s="6"/>
      <c r="Q17" s="6"/>
      <c r="R17" s="6"/>
      <c r="S17" s="13"/>
      <c r="T17" s="13"/>
    </row>
    <row r="18" spans="1:20" s="7" customFormat="1" x14ac:dyDescent="0.3">
      <c r="A18" s="5">
        <v>45674</v>
      </c>
      <c r="B18" s="6"/>
      <c r="C18" s="6">
        <f t="shared" si="0"/>
        <v>0</v>
      </c>
      <c r="D18" s="6">
        <f t="shared" si="1"/>
        <v>0</v>
      </c>
      <c r="E18" s="6"/>
      <c r="F18" s="6">
        <f t="shared" si="2"/>
        <v>0</v>
      </c>
      <c r="G18" s="6">
        <f t="shared" si="3"/>
        <v>0</v>
      </c>
      <c r="H18" s="6"/>
      <c r="I18" s="6">
        <f t="shared" si="4"/>
        <v>0</v>
      </c>
      <c r="J18" s="6">
        <f t="shared" si="5"/>
        <v>0</v>
      </c>
      <c r="K18" s="6"/>
      <c r="L18" s="6">
        <f t="shared" si="6"/>
        <v>0</v>
      </c>
      <c r="M18" s="6">
        <f t="shared" si="7"/>
        <v>0</v>
      </c>
      <c r="N18" s="6"/>
      <c r="O18" s="6"/>
      <c r="P18" s="6"/>
      <c r="Q18" s="6"/>
      <c r="R18" s="6"/>
      <c r="S18" s="13"/>
      <c r="T18" s="13"/>
    </row>
    <row r="19" spans="1:20" s="7" customFormat="1" x14ac:dyDescent="0.3">
      <c r="A19" s="5">
        <v>45675</v>
      </c>
      <c r="B19" s="6"/>
      <c r="C19" s="6">
        <f t="shared" si="0"/>
        <v>0</v>
      </c>
      <c r="D19" s="6">
        <f t="shared" si="1"/>
        <v>0</v>
      </c>
      <c r="E19" s="6"/>
      <c r="F19" s="6">
        <f t="shared" si="2"/>
        <v>0</v>
      </c>
      <c r="G19" s="6">
        <f t="shared" si="3"/>
        <v>0</v>
      </c>
      <c r="H19" s="6"/>
      <c r="I19" s="6">
        <f t="shared" si="4"/>
        <v>0</v>
      </c>
      <c r="J19" s="6">
        <f t="shared" si="5"/>
        <v>0</v>
      </c>
      <c r="K19" s="6"/>
      <c r="L19" s="6">
        <f t="shared" si="6"/>
        <v>0</v>
      </c>
      <c r="M19" s="6">
        <f t="shared" si="7"/>
        <v>0</v>
      </c>
      <c r="N19" s="6"/>
      <c r="O19" s="6"/>
      <c r="P19" s="6"/>
      <c r="Q19" s="6"/>
      <c r="R19" s="6"/>
      <c r="S19" s="13"/>
      <c r="T19" s="13"/>
    </row>
    <row r="20" spans="1:20" s="7" customFormat="1" x14ac:dyDescent="0.3">
      <c r="A20" s="5">
        <v>45676</v>
      </c>
      <c r="B20" s="6"/>
      <c r="C20" s="6">
        <f t="shared" si="0"/>
        <v>0</v>
      </c>
      <c r="D20" s="6">
        <f t="shared" si="1"/>
        <v>0</v>
      </c>
      <c r="E20" s="6"/>
      <c r="F20" s="6">
        <f t="shared" si="2"/>
        <v>0</v>
      </c>
      <c r="G20" s="6">
        <f t="shared" si="3"/>
        <v>0</v>
      </c>
      <c r="H20" s="6"/>
      <c r="I20" s="6">
        <f t="shared" si="4"/>
        <v>0</v>
      </c>
      <c r="J20" s="6">
        <f t="shared" si="5"/>
        <v>0</v>
      </c>
      <c r="K20" s="6"/>
      <c r="L20" s="6">
        <f t="shared" si="6"/>
        <v>0</v>
      </c>
      <c r="M20" s="6">
        <f t="shared" si="7"/>
        <v>0</v>
      </c>
      <c r="N20" s="6"/>
      <c r="O20" s="6"/>
      <c r="P20" s="6"/>
      <c r="Q20" s="6"/>
      <c r="R20" s="6"/>
      <c r="S20" s="13"/>
      <c r="T20" s="13"/>
    </row>
    <row r="21" spans="1:20" s="7" customFormat="1" x14ac:dyDescent="0.3">
      <c r="A21" s="5">
        <v>45677</v>
      </c>
      <c r="B21" s="6"/>
      <c r="C21" s="6">
        <f t="shared" si="0"/>
        <v>0</v>
      </c>
      <c r="D21" s="6">
        <f t="shared" si="1"/>
        <v>0</v>
      </c>
      <c r="E21" s="6"/>
      <c r="F21" s="6">
        <f t="shared" si="2"/>
        <v>0</v>
      </c>
      <c r="G21" s="6">
        <f t="shared" si="3"/>
        <v>0</v>
      </c>
      <c r="H21" s="6"/>
      <c r="I21" s="6">
        <f t="shared" si="4"/>
        <v>0</v>
      </c>
      <c r="J21" s="6">
        <f t="shared" si="5"/>
        <v>0</v>
      </c>
      <c r="K21" s="6"/>
      <c r="L21" s="6">
        <f t="shared" si="6"/>
        <v>0</v>
      </c>
      <c r="M21" s="6">
        <f t="shared" si="7"/>
        <v>0</v>
      </c>
      <c r="N21" s="6"/>
      <c r="O21" s="6"/>
      <c r="P21" s="6"/>
      <c r="Q21" s="6"/>
      <c r="R21" s="6"/>
      <c r="S21" s="13"/>
      <c r="T21" s="13"/>
    </row>
    <row r="22" spans="1:20" s="7" customFormat="1" x14ac:dyDescent="0.3">
      <c r="A22" s="5">
        <v>45678</v>
      </c>
      <c r="B22" s="6"/>
      <c r="C22" s="6">
        <f t="shared" si="0"/>
        <v>0</v>
      </c>
      <c r="D22" s="6">
        <f t="shared" si="1"/>
        <v>0</v>
      </c>
      <c r="E22" s="6"/>
      <c r="F22" s="6">
        <f t="shared" si="2"/>
        <v>0</v>
      </c>
      <c r="G22" s="6">
        <f t="shared" si="3"/>
        <v>0</v>
      </c>
      <c r="H22" s="6"/>
      <c r="I22" s="6">
        <f t="shared" si="4"/>
        <v>0</v>
      </c>
      <c r="J22" s="6">
        <f t="shared" si="5"/>
        <v>0</v>
      </c>
      <c r="K22" s="6"/>
      <c r="L22" s="6">
        <f t="shared" si="6"/>
        <v>0</v>
      </c>
      <c r="M22" s="6">
        <f t="shared" si="7"/>
        <v>0</v>
      </c>
      <c r="N22" s="6"/>
      <c r="O22" s="6"/>
      <c r="P22" s="6"/>
      <c r="Q22" s="6"/>
      <c r="R22" s="6"/>
      <c r="S22" s="13"/>
      <c r="T22" s="13"/>
    </row>
    <row r="23" spans="1:20" s="7" customFormat="1" x14ac:dyDescent="0.3">
      <c r="A23" s="5">
        <v>45679</v>
      </c>
      <c r="B23" s="6"/>
      <c r="C23" s="6">
        <f t="shared" si="0"/>
        <v>0</v>
      </c>
      <c r="D23" s="6">
        <f t="shared" si="1"/>
        <v>0</v>
      </c>
      <c r="E23" s="6"/>
      <c r="F23" s="6">
        <f t="shared" si="2"/>
        <v>0</v>
      </c>
      <c r="G23" s="6">
        <f t="shared" si="3"/>
        <v>0</v>
      </c>
      <c r="H23" s="6"/>
      <c r="I23" s="6">
        <f t="shared" si="4"/>
        <v>0</v>
      </c>
      <c r="J23" s="6">
        <f t="shared" si="5"/>
        <v>0</v>
      </c>
      <c r="K23" s="6"/>
      <c r="L23" s="6">
        <f t="shared" si="6"/>
        <v>0</v>
      </c>
      <c r="M23" s="6">
        <f t="shared" si="7"/>
        <v>0</v>
      </c>
      <c r="N23" s="6"/>
      <c r="O23" s="6"/>
      <c r="P23" s="6"/>
      <c r="Q23" s="6"/>
      <c r="R23" s="6"/>
      <c r="S23" s="13"/>
      <c r="T23" s="13"/>
    </row>
    <row r="24" spans="1:20" s="7" customFormat="1" x14ac:dyDescent="0.3">
      <c r="A24" s="5">
        <v>45680</v>
      </c>
      <c r="B24" s="6"/>
      <c r="C24" s="6">
        <f t="shared" si="0"/>
        <v>0</v>
      </c>
      <c r="D24" s="6">
        <f t="shared" si="1"/>
        <v>0</v>
      </c>
      <c r="E24" s="6"/>
      <c r="F24" s="6">
        <f t="shared" si="2"/>
        <v>0</v>
      </c>
      <c r="G24" s="6">
        <f t="shared" si="3"/>
        <v>0</v>
      </c>
      <c r="H24" s="6"/>
      <c r="I24" s="6">
        <f t="shared" si="4"/>
        <v>0</v>
      </c>
      <c r="J24" s="6">
        <f t="shared" si="5"/>
        <v>0</v>
      </c>
      <c r="K24" s="6"/>
      <c r="L24" s="6">
        <f t="shared" si="6"/>
        <v>0</v>
      </c>
      <c r="M24" s="6">
        <f t="shared" si="7"/>
        <v>0</v>
      </c>
      <c r="N24" s="6"/>
      <c r="O24" s="6"/>
      <c r="P24" s="6"/>
      <c r="Q24" s="6"/>
      <c r="R24" s="6"/>
      <c r="S24" s="13"/>
      <c r="T24" s="15"/>
    </row>
    <row r="25" spans="1:20" s="7" customFormat="1" x14ac:dyDescent="0.3">
      <c r="A25" s="5">
        <v>45681</v>
      </c>
      <c r="B25" s="6"/>
      <c r="C25" s="6">
        <f t="shared" si="0"/>
        <v>0</v>
      </c>
      <c r="D25" s="6">
        <f t="shared" si="1"/>
        <v>0</v>
      </c>
      <c r="E25" s="6"/>
      <c r="F25" s="6">
        <f t="shared" si="2"/>
        <v>0</v>
      </c>
      <c r="G25" s="6">
        <f t="shared" si="3"/>
        <v>0</v>
      </c>
      <c r="H25" s="6"/>
      <c r="I25" s="6">
        <f t="shared" si="4"/>
        <v>0</v>
      </c>
      <c r="J25" s="6">
        <f t="shared" si="5"/>
        <v>0</v>
      </c>
      <c r="K25" s="6"/>
      <c r="L25" s="6">
        <f t="shared" si="6"/>
        <v>0</v>
      </c>
      <c r="M25" s="6">
        <f t="shared" si="7"/>
        <v>0</v>
      </c>
      <c r="N25" s="6"/>
      <c r="O25" s="6"/>
      <c r="P25" s="6"/>
      <c r="Q25" s="6"/>
      <c r="R25" s="6"/>
      <c r="S25" s="13"/>
      <c r="T25" s="13"/>
    </row>
    <row r="26" spans="1:20" s="7" customFormat="1" x14ac:dyDescent="0.3">
      <c r="A26" s="5">
        <v>45682</v>
      </c>
      <c r="B26" s="6"/>
      <c r="C26" s="6">
        <f t="shared" si="0"/>
        <v>0</v>
      </c>
      <c r="D26" s="6">
        <f t="shared" si="1"/>
        <v>0</v>
      </c>
      <c r="E26" s="6"/>
      <c r="F26" s="6">
        <f t="shared" si="2"/>
        <v>0</v>
      </c>
      <c r="G26" s="6">
        <f t="shared" si="3"/>
        <v>0</v>
      </c>
      <c r="H26" s="6"/>
      <c r="I26" s="6">
        <f t="shared" si="4"/>
        <v>0</v>
      </c>
      <c r="J26" s="6">
        <f t="shared" si="5"/>
        <v>0</v>
      </c>
      <c r="K26" s="6"/>
      <c r="L26" s="6">
        <f t="shared" si="6"/>
        <v>0</v>
      </c>
      <c r="M26" s="6">
        <f t="shared" si="7"/>
        <v>0</v>
      </c>
      <c r="N26" s="6"/>
      <c r="O26" s="6"/>
      <c r="P26" s="6"/>
      <c r="Q26" s="6"/>
      <c r="R26" s="6"/>
      <c r="S26" s="13"/>
      <c r="T26" s="13"/>
    </row>
    <row r="27" spans="1:20" s="7" customFormat="1" x14ac:dyDescent="0.3">
      <c r="A27" s="5">
        <v>45683</v>
      </c>
      <c r="B27" s="6"/>
      <c r="C27" s="6">
        <f t="shared" si="0"/>
        <v>0</v>
      </c>
      <c r="D27" s="6">
        <f t="shared" si="1"/>
        <v>0</v>
      </c>
      <c r="E27" s="6"/>
      <c r="F27" s="6">
        <f t="shared" si="2"/>
        <v>0</v>
      </c>
      <c r="G27" s="6">
        <f t="shared" si="3"/>
        <v>0</v>
      </c>
      <c r="H27" s="6"/>
      <c r="I27" s="6">
        <f t="shared" si="4"/>
        <v>0</v>
      </c>
      <c r="J27" s="6">
        <f t="shared" si="5"/>
        <v>0</v>
      </c>
      <c r="K27" s="6"/>
      <c r="L27" s="6">
        <f t="shared" si="6"/>
        <v>0</v>
      </c>
      <c r="M27" s="6">
        <f t="shared" si="7"/>
        <v>0</v>
      </c>
      <c r="N27" s="6"/>
      <c r="O27" s="6"/>
      <c r="P27" s="6"/>
      <c r="Q27" s="6"/>
      <c r="R27" s="6"/>
      <c r="S27" s="13"/>
      <c r="T27" s="13"/>
    </row>
    <row r="28" spans="1:20" s="7" customFormat="1" x14ac:dyDescent="0.3">
      <c r="A28" s="5">
        <v>45684</v>
      </c>
      <c r="B28" s="6"/>
      <c r="C28" s="6">
        <f t="shared" ref="C28:C32" si="8">B28/1.1</f>
        <v>0</v>
      </c>
      <c r="D28" s="6">
        <f t="shared" ref="D28:D32" si="9">C28*10/100</f>
        <v>0</v>
      </c>
      <c r="E28" s="6"/>
      <c r="F28" s="6">
        <f t="shared" ref="F28:F32" si="10">E28/1.1</f>
        <v>0</v>
      </c>
      <c r="G28" s="6">
        <f t="shared" ref="G28:G32" si="11">F28*10/100</f>
        <v>0</v>
      </c>
      <c r="H28" s="6"/>
      <c r="I28" s="6">
        <f t="shared" ref="I28:I32" si="12">H28/1.2</f>
        <v>0</v>
      </c>
      <c r="J28" s="6">
        <f t="shared" ref="J28:J32" si="13">I28*20/100</f>
        <v>0</v>
      </c>
      <c r="K28" s="6"/>
      <c r="L28" s="6">
        <f t="shared" ref="L28:L32" si="14">K28/1.2</f>
        <v>0</v>
      </c>
      <c r="M28" s="6">
        <f t="shared" ref="M28:M32" si="15">L28*20/100</f>
        <v>0</v>
      </c>
      <c r="N28" s="6"/>
      <c r="O28" s="6"/>
      <c r="P28" s="6"/>
      <c r="Q28" s="6"/>
      <c r="R28" s="6"/>
      <c r="S28" s="13"/>
      <c r="T28" s="13"/>
    </row>
    <row r="29" spans="1:20" s="7" customFormat="1" x14ac:dyDescent="0.3">
      <c r="A29" s="5">
        <v>45685</v>
      </c>
      <c r="B29" s="6"/>
      <c r="C29" s="6">
        <f t="shared" si="8"/>
        <v>0</v>
      </c>
      <c r="D29" s="6">
        <f t="shared" si="9"/>
        <v>0</v>
      </c>
      <c r="E29" s="6"/>
      <c r="F29" s="6">
        <f t="shared" si="10"/>
        <v>0</v>
      </c>
      <c r="G29" s="6">
        <f t="shared" si="11"/>
        <v>0</v>
      </c>
      <c r="H29" s="6"/>
      <c r="I29" s="6">
        <f t="shared" si="12"/>
        <v>0</v>
      </c>
      <c r="J29" s="6">
        <f t="shared" si="13"/>
        <v>0</v>
      </c>
      <c r="K29" s="6"/>
      <c r="L29" s="6">
        <f t="shared" si="14"/>
        <v>0</v>
      </c>
      <c r="M29" s="6">
        <f t="shared" si="15"/>
        <v>0</v>
      </c>
      <c r="N29" s="6"/>
      <c r="O29" s="6"/>
      <c r="P29" s="6"/>
      <c r="Q29" s="6"/>
      <c r="R29" s="6"/>
      <c r="S29" s="13"/>
      <c r="T29" s="13"/>
    </row>
    <row r="30" spans="1:20" s="7" customFormat="1" x14ac:dyDescent="0.3">
      <c r="A30" s="5">
        <v>45686</v>
      </c>
      <c r="B30" s="6"/>
      <c r="C30" s="6">
        <f t="shared" si="8"/>
        <v>0</v>
      </c>
      <c r="D30" s="6">
        <f t="shared" si="9"/>
        <v>0</v>
      </c>
      <c r="E30" s="6"/>
      <c r="F30" s="6">
        <f t="shared" si="10"/>
        <v>0</v>
      </c>
      <c r="G30" s="6">
        <f t="shared" si="11"/>
        <v>0</v>
      </c>
      <c r="H30" s="6"/>
      <c r="I30" s="6">
        <f t="shared" si="12"/>
        <v>0</v>
      </c>
      <c r="J30" s="6">
        <f t="shared" si="13"/>
        <v>0</v>
      </c>
      <c r="K30" s="6"/>
      <c r="L30" s="6">
        <f t="shared" si="14"/>
        <v>0</v>
      </c>
      <c r="M30" s="6">
        <f t="shared" si="15"/>
        <v>0</v>
      </c>
      <c r="N30" s="6"/>
      <c r="O30" s="6"/>
      <c r="P30" s="6"/>
      <c r="Q30" s="6"/>
      <c r="R30" s="6"/>
      <c r="S30" s="13"/>
      <c r="T30" s="13"/>
    </row>
    <row r="31" spans="1:20" s="7" customFormat="1" x14ac:dyDescent="0.3">
      <c r="A31" s="5">
        <v>45687</v>
      </c>
      <c r="B31" s="6"/>
      <c r="C31" s="6">
        <f t="shared" si="8"/>
        <v>0</v>
      </c>
      <c r="D31" s="6">
        <f t="shared" si="9"/>
        <v>0</v>
      </c>
      <c r="E31" s="6"/>
      <c r="F31" s="6">
        <f t="shared" si="10"/>
        <v>0</v>
      </c>
      <c r="G31" s="6">
        <f t="shared" si="11"/>
        <v>0</v>
      </c>
      <c r="H31" s="6"/>
      <c r="I31" s="6">
        <f t="shared" si="12"/>
        <v>0</v>
      </c>
      <c r="J31" s="6">
        <f t="shared" si="13"/>
        <v>0</v>
      </c>
      <c r="K31" s="6"/>
      <c r="L31" s="6">
        <f t="shared" si="14"/>
        <v>0</v>
      </c>
      <c r="M31" s="6">
        <f t="shared" si="15"/>
        <v>0</v>
      </c>
      <c r="N31" s="6"/>
      <c r="O31" s="6"/>
      <c r="P31" s="6"/>
      <c r="Q31" s="6"/>
      <c r="R31" s="6"/>
      <c r="S31" s="13"/>
      <c r="T31" s="13"/>
    </row>
    <row r="32" spans="1:20" s="7" customFormat="1" x14ac:dyDescent="0.3">
      <c r="A32" s="5">
        <v>45688</v>
      </c>
      <c r="B32" s="6"/>
      <c r="C32" s="6">
        <f t="shared" si="8"/>
        <v>0</v>
      </c>
      <c r="D32" s="6">
        <f t="shared" si="9"/>
        <v>0</v>
      </c>
      <c r="E32" s="6"/>
      <c r="F32" s="6">
        <f t="shared" si="10"/>
        <v>0</v>
      </c>
      <c r="G32" s="6">
        <f t="shared" si="11"/>
        <v>0</v>
      </c>
      <c r="H32" s="6"/>
      <c r="I32" s="6">
        <f t="shared" si="12"/>
        <v>0</v>
      </c>
      <c r="J32" s="6">
        <f t="shared" si="13"/>
        <v>0</v>
      </c>
      <c r="K32" s="6"/>
      <c r="L32" s="6">
        <f t="shared" si="14"/>
        <v>0</v>
      </c>
      <c r="M32" s="6">
        <f t="shared" si="15"/>
        <v>0</v>
      </c>
      <c r="N32" s="6"/>
      <c r="O32" s="6"/>
      <c r="P32" s="6"/>
      <c r="Q32" s="6"/>
      <c r="R32" s="6"/>
      <c r="S32" s="13"/>
      <c r="T32" s="13"/>
    </row>
    <row r="33" spans="1:20" s="7" customFormat="1" ht="15.6" x14ac:dyDescent="0.3">
      <c r="A33" s="8"/>
      <c r="B33" s="9">
        <f>SUM(B3:B27)</f>
        <v>744441.5</v>
      </c>
      <c r="C33" s="9"/>
      <c r="D33" s="9"/>
      <c r="E33" s="9">
        <f>SUM(E3:E27)</f>
        <v>48744.5</v>
      </c>
      <c r="F33" s="9"/>
      <c r="G33" s="9"/>
      <c r="H33" s="9">
        <f>SUM(H3:H27)</f>
        <v>3610</v>
      </c>
      <c r="I33" s="9"/>
      <c r="J33" s="9"/>
      <c r="K33" s="9">
        <f>SUM(K3:K27)</f>
        <v>16156</v>
      </c>
      <c r="L33" s="9"/>
      <c r="M33" s="9"/>
      <c r="N33" s="9">
        <f>SUM(N3:N27)</f>
        <v>32638</v>
      </c>
      <c r="O33" s="9">
        <f>SUM(O3:O27)</f>
        <v>780314</v>
      </c>
      <c r="P33" s="9">
        <f>SUM(P3:P27)</f>
        <v>0</v>
      </c>
      <c r="Q33" s="9">
        <f>SUM(Q3:Q27)</f>
        <v>0</v>
      </c>
      <c r="R33" s="9">
        <f>SUM(R3:R27)</f>
        <v>45960</v>
      </c>
      <c r="S33" s="14"/>
      <c r="T33" s="8"/>
    </row>
  </sheetData>
  <mergeCells count="1">
    <mergeCell ref="Q1:R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OCAK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/>
  <dcterms:created xsi:type="dcterms:W3CDTF">2023-03-28T06:21:12Z</dcterms:created>
  <dcterms:modified xsi:type="dcterms:W3CDTF">2025-01-10T09:46:19Z</dcterms:modified>
  <cp:category/>
  <cp:contentStatus/>
</cp:coreProperties>
</file>